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\Desktop\tea\"/>
    </mc:Choice>
  </mc:AlternateContent>
  <bookViews>
    <workbookView xWindow="0" yWindow="0" windowWidth="15360" windowHeight="7755"/>
  </bookViews>
  <sheets>
    <sheet name="1. NALOGA - Drobtinice" sheetId="1" r:id="rId1"/>
    <sheet name="2. NALOGA - Mestne občine" sheetId="2" r:id="rId2"/>
    <sheet name="MO - prebivalci" sheetId="5" r:id="rId3"/>
    <sheet name="MO - Površina" sheetId="6" r:id="rId4"/>
    <sheet name="MO - abeceda" sheetId="7" r:id="rId5"/>
    <sheet name="MO - Statistika" sheetId="8" r:id="rId6"/>
    <sheet name="3. NALOGA - UVOZ DRŽAVE" sheetId="3" r:id="rId7"/>
    <sheet name="Uvoz države" sheetId="9" r:id="rId8"/>
    <sheet name="4. NALOGA - ČEVLJI IN OBLAČILA" sheetId="4" r:id="rId9"/>
    <sheet name="Kozmetika in oblačila" sheetId="10" r:id="rId10"/>
  </sheets>
  <definedNames>
    <definedName name="_xlnm.Print_Area" localSheetId="0">'1. NALOGA - Drobtinice'!$A$1:$F$17</definedName>
    <definedName name="_xlnm.Print_Area" localSheetId="1">'2. NALOGA - Mestne občine'!$A$1:$C$12</definedName>
    <definedName name="_xlnm.Print_Area" localSheetId="6">'3. NALOGA - UVOZ DRŽAVE'!$A$1:$F$17</definedName>
    <definedName name="_xlnm.Print_Area" localSheetId="9">'Kozmetika in oblačila'!$A$1:$Y$22</definedName>
    <definedName name="_xlnm.Print_Area" localSheetId="4">'MO - abeceda'!$A$1:$C$12</definedName>
    <definedName name="_xlnm.Print_Area" localSheetId="3">'MO - Površina'!$A$1:$Q$19</definedName>
    <definedName name="_xlnm.Print_Area" localSheetId="2">'MO - prebivalci'!$A$1:$M$18</definedName>
    <definedName name="_xlnm.Print_Area" localSheetId="5">'MO - Statistika'!$A$1:$D$13</definedName>
    <definedName name="_xlnm.Print_Area" localSheetId="7">'Uvoz države'!$A$1:$S$11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0" l="1"/>
  <c r="D18" i="10"/>
  <c r="E18" i="10"/>
  <c r="F18" i="10"/>
  <c r="G18" i="10"/>
  <c r="H18" i="10"/>
  <c r="I18" i="10"/>
  <c r="B18" i="10"/>
  <c r="C17" i="10"/>
  <c r="D17" i="10"/>
  <c r="E17" i="10"/>
  <c r="F17" i="10"/>
  <c r="G17" i="10"/>
  <c r="H17" i="10"/>
  <c r="I17" i="10"/>
  <c r="B17" i="10"/>
  <c r="C16" i="10"/>
  <c r="D16" i="10"/>
  <c r="E16" i="10"/>
  <c r="F16" i="10"/>
  <c r="G16" i="10"/>
  <c r="H16" i="10"/>
  <c r="I16" i="10"/>
  <c r="B16" i="10"/>
  <c r="I4" i="10"/>
  <c r="I5" i="10"/>
  <c r="I6" i="10"/>
  <c r="I7" i="10"/>
  <c r="I8" i="10"/>
  <c r="I9" i="10"/>
  <c r="I10" i="10"/>
  <c r="I11" i="10"/>
  <c r="I12" i="10"/>
  <c r="I13" i="10"/>
  <c r="I14" i="10"/>
  <c r="I15" i="10"/>
  <c r="I3" i="10"/>
  <c r="H4" i="10"/>
  <c r="H5" i="10"/>
  <c r="H6" i="10"/>
  <c r="H7" i="10"/>
  <c r="H8" i="10"/>
  <c r="H9" i="10"/>
  <c r="H10" i="10"/>
  <c r="H11" i="10"/>
  <c r="H12" i="10"/>
  <c r="H13" i="10"/>
  <c r="H14" i="10"/>
  <c r="H15" i="10"/>
  <c r="H3" i="10"/>
  <c r="G4" i="10"/>
  <c r="G5" i="10"/>
  <c r="G6" i="10"/>
  <c r="G7" i="10"/>
  <c r="G8" i="10"/>
  <c r="G9" i="10"/>
  <c r="G10" i="10"/>
  <c r="G11" i="10"/>
  <c r="G12" i="10"/>
  <c r="G13" i="10"/>
  <c r="G14" i="10"/>
  <c r="G3" i="10"/>
  <c r="G15" i="10" s="1"/>
  <c r="C15" i="10"/>
  <c r="D15" i="10"/>
  <c r="E15" i="10"/>
  <c r="F15" i="10"/>
  <c r="B15" i="10"/>
  <c r="D4" i="10"/>
  <c r="D5" i="10"/>
  <c r="D6" i="10"/>
  <c r="D7" i="10"/>
  <c r="D8" i="10"/>
  <c r="D9" i="10"/>
  <c r="D10" i="10"/>
  <c r="D11" i="10"/>
  <c r="D12" i="10"/>
  <c r="D13" i="10"/>
  <c r="D14" i="10"/>
  <c r="D3" i="10"/>
  <c r="E17" i="3"/>
  <c r="D17" i="3"/>
  <c r="B17" i="3"/>
  <c r="F15" i="3"/>
  <c r="F11" i="3"/>
  <c r="F12" i="3"/>
  <c r="F13" i="3"/>
  <c r="F14" i="3"/>
  <c r="F10" i="3"/>
  <c r="E15" i="3"/>
  <c r="E11" i="3"/>
  <c r="E12" i="3"/>
  <c r="E13" i="3"/>
  <c r="E14" i="3"/>
  <c r="E10" i="3"/>
  <c r="D15" i="3"/>
  <c r="B15" i="3"/>
  <c r="D11" i="3"/>
  <c r="D12" i="3"/>
  <c r="D13" i="3"/>
  <c r="D14" i="3"/>
  <c r="D10" i="3"/>
  <c r="F4" i="3"/>
  <c r="F5" i="3"/>
  <c r="F6" i="3"/>
  <c r="F7" i="3"/>
  <c r="F3" i="3"/>
  <c r="F8" i="3"/>
  <c r="E4" i="3"/>
  <c r="E8" i="3" s="1"/>
  <c r="E5" i="3"/>
  <c r="E6" i="3"/>
  <c r="E7" i="3"/>
  <c r="E3" i="3"/>
  <c r="D8" i="3"/>
  <c r="B8" i="3"/>
  <c r="D4" i="3"/>
  <c r="D5" i="3"/>
  <c r="D6" i="3"/>
  <c r="D7" i="3"/>
  <c r="D3" i="3"/>
  <c r="D3" i="8"/>
  <c r="D4" i="8"/>
  <c r="D5" i="8"/>
  <c r="D6" i="8"/>
  <c r="D7" i="8"/>
  <c r="D8" i="8"/>
  <c r="D9" i="8"/>
  <c r="D10" i="8"/>
  <c r="D11" i="8"/>
  <c r="D12" i="8"/>
  <c r="D13" i="8"/>
  <c r="D2" i="8"/>
  <c r="C13" i="8"/>
  <c r="B13" i="8"/>
</calcChain>
</file>

<file path=xl/sharedStrings.xml><?xml version="1.0" encoding="utf-8"?>
<sst xmlns="http://schemas.openxmlformats.org/spreadsheetml/2006/main" count="132" uniqueCount="60">
  <si>
    <t>Na svetu si, da gledaš SONCE.
Na svetu si, da greš za SONCEM.
Na svetu si, da sam SI SONCE
in da s sveta odganjaš – SENCE.</t>
  </si>
  <si>
    <t>Nobena pot ni ravna,
nobena pot ni revna,
a vsaka je zahtevna
in tvoja ena sama – GLAVNA.</t>
  </si>
  <si>
    <t>TONE PAVČEK</t>
  </si>
  <si>
    <t>Drobtinice</t>
  </si>
  <si>
    <t>Mestna občina</t>
  </si>
  <si>
    <t>Murska Sobota</t>
  </si>
  <si>
    <t>Ptuj</t>
  </si>
  <si>
    <t>Celje</t>
  </si>
  <si>
    <t>Ljubljana</t>
  </si>
  <si>
    <t>Nova Gorica</t>
  </si>
  <si>
    <t>Koper</t>
  </si>
  <si>
    <t>Maribor</t>
  </si>
  <si>
    <t>Kranj</t>
  </si>
  <si>
    <t>Slovenj Gradec</t>
  </si>
  <si>
    <t>Velenje</t>
  </si>
  <si>
    <t>Novo mesto</t>
  </si>
  <si>
    <t>Število prebivalcev</t>
  </si>
  <si>
    <t>Velikost v km2</t>
  </si>
  <si>
    <t>Št.prebivalcev na km2</t>
  </si>
  <si>
    <t>LETO</t>
  </si>
  <si>
    <t>Naročena količina</t>
  </si>
  <si>
    <t>Cena na enoto</t>
  </si>
  <si>
    <t>Skupna vrednost Uvoza v €</t>
  </si>
  <si>
    <t>Skupna vrednost uvoza v $</t>
  </si>
  <si>
    <t>Delež uvoza naročil v €</t>
  </si>
  <si>
    <t>ARTIKEL 1</t>
  </si>
  <si>
    <t>ARTIKEL 2</t>
  </si>
  <si>
    <t>ARTIKEL 3</t>
  </si>
  <si>
    <t>ARTIKEL 4</t>
  </si>
  <si>
    <t>ARTIKEL 5</t>
  </si>
  <si>
    <t>SKUPAJ 2016</t>
  </si>
  <si>
    <t>SKUPAJ 2017</t>
  </si>
  <si>
    <t xml:space="preserve">SKUPAJ </t>
  </si>
  <si>
    <t>Mesec</t>
  </si>
  <si>
    <t>Število nakupov</t>
  </si>
  <si>
    <t>kozmetike</t>
  </si>
  <si>
    <t>Količina nakupa kozmetike v €</t>
  </si>
  <si>
    <t>Mesečna poraba za kozmetiko v €</t>
  </si>
  <si>
    <t>oblačil</t>
  </si>
  <si>
    <t>Količina nakupa oblačil v €</t>
  </si>
  <si>
    <t>Mesečna poraba za oblačila v €</t>
  </si>
  <si>
    <t>Mesečna izdatki za kozmetiko in oblačila v €</t>
  </si>
  <si>
    <t>Delež izdatkov za kozmetiko in oblačila</t>
  </si>
  <si>
    <t xml:space="preserve"> v  %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</si>
  <si>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</si>
  <si>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</si>
  <si>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</si>
  <si>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</si>
  <si>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</si>
  <si>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</si>
  <si>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</si>
  <si>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</si>
  <si>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</si>
  <si>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</si>
  <si>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</si>
  <si>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</si>
  <si>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</si>
  <si>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POVPREČNO</t>
  </si>
  <si>
    <t>NAJMANJŠE</t>
  </si>
  <si>
    <t>NAJVEČJE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</si>
</sst>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_-* #,##0\ [$€-424]_-;\-* #,##0\ [$€-424]_-;_-* &quot;-&quot;??\ [$€-424]_-;_-@_-"/>
    <numFmt numFmtId="166" formatCode="_-* #,##0\ [$€-1]_-;\-* #,##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33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wrapText="1"/>
    </xf>
    <xf numFmtId="0" fontId="5" fillId="4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166" fontId="3" fillId="6" borderId="16" xfId="0" applyNumberFormat="1" applyFont="1" applyFill="1" applyBorder="1" applyAlignment="1">
      <alignment vertical="center" wrapText="1"/>
    </xf>
    <xf numFmtId="9" fontId="0" fillId="3" borderId="1" xfId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colors>
    <mruColors>
      <color rgb="FFCC33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prebivalcev po občinah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 - prebivalci'!$A$2:$A$12</c:f>
              <c:strCache>
                <c:ptCount val="11"/>
                <c:pt idx="0">
                  <c:v>Ljubljana</c:v>
                </c:pt>
                <c:pt idx="1">
                  <c:v>Maribor</c:v>
                </c:pt>
                <c:pt idx="2">
                  <c:v>Kranj</c:v>
                </c:pt>
                <c:pt idx="3">
                  <c:v>Koper</c:v>
                </c:pt>
                <c:pt idx="4">
                  <c:v>Celje</c:v>
                </c:pt>
                <c:pt idx="5">
                  <c:v>Novo mesto</c:v>
                </c:pt>
                <c:pt idx="6">
                  <c:v>Velenje</c:v>
                </c:pt>
                <c:pt idx="7">
                  <c:v>Nova Gorica</c:v>
                </c:pt>
                <c:pt idx="8">
                  <c:v>Ptuj</c:v>
                </c:pt>
                <c:pt idx="9">
                  <c:v>Murska Sobota</c:v>
                </c:pt>
                <c:pt idx="10">
                  <c:v>Slovenj Gradec</c:v>
                </c:pt>
              </c:strCache>
            </c:strRef>
          </c:cat>
          <c:val>
            <c:numRef>
              <c:f>'MO - prebivalci'!$B$2:$B$12</c:f>
              <c:numCache>
                <c:formatCode>General</c:formatCode>
                <c:ptCount val="11"/>
                <c:pt idx="0">
                  <c:v>288250</c:v>
                </c:pt>
                <c:pt idx="1">
                  <c:v>110461</c:v>
                </c:pt>
                <c:pt idx="2">
                  <c:v>56047</c:v>
                </c:pt>
                <c:pt idx="3">
                  <c:v>51614</c:v>
                </c:pt>
                <c:pt idx="4">
                  <c:v>49376</c:v>
                </c:pt>
                <c:pt idx="5">
                  <c:v>36435</c:v>
                </c:pt>
                <c:pt idx="6">
                  <c:v>32848</c:v>
                </c:pt>
                <c:pt idx="7">
                  <c:v>31780</c:v>
                </c:pt>
                <c:pt idx="8">
                  <c:v>23112</c:v>
                </c:pt>
                <c:pt idx="9">
                  <c:v>18858</c:v>
                </c:pt>
                <c:pt idx="10">
                  <c:v>16593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Občine po površini v km2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'MO - Površina'!$A$2:$A$12</c:f>
              <c:strCache>
                <c:ptCount val="11"/>
                <c:pt idx="0">
                  <c:v>Murska Sobota</c:v>
                </c:pt>
                <c:pt idx="1">
                  <c:v>Ptuj</c:v>
                </c:pt>
                <c:pt idx="2">
                  <c:v>Velenje</c:v>
                </c:pt>
                <c:pt idx="3">
                  <c:v>Celje</c:v>
                </c:pt>
                <c:pt idx="4">
                  <c:v>Maribor</c:v>
                </c:pt>
                <c:pt idx="5">
                  <c:v>Kranj</c:v>
                </c:pt>
                <c:pt idx="6">
                  <c:v>Slovenj Gradec</c:v>
                </c:pt>
                <c:pt idx="7">
                  <c:v>Novo mesto</c:v>
                </c:pt>
                <c:pt idx="8">
                  <c:v>Ljubljana</c:v>
                </c:pt>
                <c:pt idx="9">
                  <c:v>Nova Gorica</c:v>
                </c:pt>
                <c:pt idx="10">
                  <c:v>Koper</c:v>
                </c:pt>
              </c:strCache>
            </c:strRef>
          </c:cat>
          <c:val>
            <c:numRef>
              <c:f>'MO - Površina'!$C$2:$C$12</c:f>
              <c:numCache>
                <c:formatCode>General</c:formatCode>
                <c:ptCount val="11"/>
                <c:pt idx="0">
                  <c:v>64000</c:v>
                </c:pt>
                <c:pt idx="1">
                  <c:v>67000</c:v>
                </c:pt>
                <c:pt idx="2">
                  <c:v>84000</c:v>
                </c:pt>
                <c:pt idx="3">
                  <c:v>95000</c:v>
                </c:pt>
                <c:pt idx="4">
                  <c:v>148000</c:v>
                </c:pt>
                <c:pt idx="5">
                  <c:v>151000</c:v>
                </c:pt>
                <c:pt idx="6">
                  <c:v>174000</c:v>
                </c:pt>
                <c:pt idx="7">
                  <c:v>236000</c:v>
                </c:pt>
                <c:pt idx="8">
                  <c:v>275000</c:v>
                </c:pt>
                <c:pt idx="9">
                  <c:v>280000</c:v>
                </c:pt>
                <c:pt idx="10">
                  <c:v>311000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07347256"/>
        <c:axId val="206925208"/>
        <c:axId val="0"/>
      </c:bar3DChart>
      <c:catAx>
        <c:axId val="20734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6925208"/>
        <c:crosses val="autoZero"/>
        <c:auto val="1"/>
        <c:lblAlgn val="ctr"/>
        <c:lblOffset val="100"/>
        <c:noMultiLvlLbl val="0"/>
      </c:catAx>
      <c:valAx>
        <c:axId val="20692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7347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Vrednost uvoza države v € po artiklih v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'Uvoz države'!$A$1:$A$5</c:f>
              <c:strCache>
                <c:ptCount val="5"/>
                <c:pt idx="0">
                  <c:v>ARTIKEL 2</c:v>
                </c:pt>
                <c:pt idx="1">
                  <c:v>ARTIKEL 1</c:v>
                </c:pt>
                <c:pt idx="2">
                  <c:v>ARTIKEL 5</c:v>
                </c:pt>
                <c:pt idx="3">
                  <c:v>ARTIKEL 4</c:v>
                </c:pt>
                <c:pt idx="4">
                  <c:v>ARTIKEL 3</c:v>
                </c:pt>
              </c:strCache>
            </c:strRef>
          </c:cat>
          <c:val>
            <c:numRef>
              <c:f>'Uvoz države'!$B$1:$B$5</c:f>
              <c:numCache>
                <c:formatCode>0</c:formatCode>
                <c:ptCount val="5"/>
                <c:pt idx="0">
                  <c:v>7290.0000000000009</c:v>
                </c:pt>
                <c:pt idx="1">
                  <c:v>1752</c:v>
                </c:pt>
                <c:pt idx="2">
                  <c:v>1120</c:v>
                </c:pt>
                <c:pt idx="3">
                  <c:v>497.5</c:v>
                </c:pt>
                <c:pt idx="4">
                  <c:v>278.32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Vrednost uvoza države v € po artiklih v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'Uvoz države'!$J$1:$J$5</c:f>
              <c:strCache>
                <c:ptCount val="5"/>
                <c:pt idx="0">
                  <c:v>ARTIKEL 2</c:v>
                </c:pt>
                <c:pt idx="1">
                  <c:v>ARTIKEL 1</c:v>
                </c:pt>
                <c:pt idx="2">
                  <c:v>ARTIKEL 5</c:v>
                </c:pt>
                <c:pt idx="3">
                  <c:v>ARTIKEL 3</c:v>
                </c:pt>
                <c:pt idx="4">
                  <c:v>ARTIKEL 4</c:v>
                </c:pt>
              </c:strCache>
            </c:strRef>
          </c:cat>
          <c:val>
            <c:numRef>
              <c:f>'Uvoz države'!$K$1:$K$5</c:f>
              <c:numCache>
                <c:formatCode>0</c:formatCode>
                <c:ptCount val="5"/>
                <c:pt idx="0">
                  <c:v>8736</c:v>
                </c:pt>
                <c:pt idx="1">
                  <c:v>2336.4</c:v>
                </c:pt>
                <c:pt idx="2">
                  <c:v>1070.51</c:v>
                </c:pt>
                <c:pt idx="3">
                  <c:v>426.4</c:v>
                </c:pt>
                <c:pt idx="4">
                  <c:v>188.1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Mesečna poraba kometike v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4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'Kozmetika in oblačila'!$A$3:$A$14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'Kozmetika in oblačila'!$D$3:$D$14</c:f>
              <c:numCache>
                <c:formatCode>_-* #,##0\ [$€-424]_-;\-* #,##0\ [$€-424]_-;_-* "-"??\ [$€-424]_-;_-@_-</c:formatCode>
                <c:ptCount val="12"/>
                <c:pt idx="0">
                  <c:v>50</c:v>
                </c:pt>
                <c:pt idx="1">
                  <c:v>42</c:v>
                </c:pt>
                <c:pt idx="2">
                  <c:v>35</c:v>
                </c:pt>
                <c:pt idx="3">
                  <c:v>54</c:v>
                </c:pt>
                <c:pt idx="4">
                  <c:v>105</c:v>
                </c:pt>
                <c:pt idx="5">
                  <c:v>90</c:v>
                </c:pt>
                <c:pt idx="6">
                  <c:v>60</c:v>
                </c:pt>
                <c:pt idx="7">
                  <c:v>56</c:v>
                </c:pt>
                <c:pt idx="8">
                  <c:v>32</c:v>
                </c:pt>
                <c:pt idx="9">
                  <c:v>40</c:v>
                </c:pt>
                <c:pt idx="10">
                  <c:v>36</c:v>
                </c:pt>
                <c:pt idx="11">
                  <c:v>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680752"/>
        <c:axId val="205518088"/>
      </c:lineChart>
      <c:catAx>
        <c:axId val="2056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5518088"/>
        <c:crosses val="autoZero"/>
        <c:auto val="1"/>
        <c:lblAlgn val="ctr"/>
        <c:lblOffset val="100"/>
        <c:noMultiLvlLbl val="0"/>
      </c:catAx>
      <c:valAx>
        <c:axId val="20551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24]_-;\-* #,##0\ [$€-424]_-;_-* &quot;-&quot;??\ [$€-424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568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Mesečna poraba oblačil v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'Kozmetika in oblačila'!$A$3:$A$14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'Kozmetika in oblačila'!$G$3:$G$14</c:f>
              <c:numCache>
                <c:formatCode>_-* #,##0\ [$€-1]_-;\-* #,##0\ [$€-1]_-;_-* "-"??\ [$€-1]_-;_-@_-</c:formatCode>
                <c:ptCount val="12"/>
                <c:pt idx="0">
                  <c:v>125</c:v>
                </c:pt>
                <c:pt idx="1">
                  <c:v>100</c:v>
                </c:pt>
                <c:pt idx="2">
                  <c:v>66</c:v>
                </c:pt>
                <c:pt idx="3">
                  <c:v>180</c:v>
                </c:pt>
                <c:pt idx="4">
                  <c:v>60</c:v>
                </c:pt>
                <c:pt idx="5">
                  <c:v>196</c:v>
                </c:pt>
                <c:pt idx="6">
                  <c:v>120</c:v>
                </c:pt>
                <c:pt idx="7">
                  <c:v>104</c:v>
                </c:pt>
                <c:pt idx="8">
                  <c:v>60</c:v>
                </c:pt>
                <c:pt idx="9">
                  <c:v>22</c:v>
                </c:pt>
                <c:pt idx="10">
                  <c:v>126</c:v>
                </c:pt>
                <c:pt idx="11">
                  <c:v>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7211632"/>
        <c:axId val="206667048"/>
        <c:axId val="0"/>
      </c:bar3DChart>
      <c:catAx>
        <c:axId val="20721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6667048"/>
        <c:crosses val="autoZero"/>
        <c:auto val="1"/>
        <c:lblAlgn val="ctr"/>
        <c:lblOffset val="100"/>
        <c:noMultiLvlLbl val="0"/>
      </c:catAx>
      <c:valAx>
        <c:axId val="20666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\ [$€-1]_-;\-* #,##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721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Delež izdatkov za kozmetiko in oblačila po mesecih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'Kozmetika in oblačila'!$A$3:$A$14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'Kozmetika in oblačila'!$I$3:$I$14</c:f>
              <c:numCache>
                <c:formatCode>0%</c:formatCode>
                <c:ptCount val="12"/>
                <c:pt idx="0">
                  <c:v>8.1661222585160995E-2</c:v>
                </c:pt>
                <c:pt idx="1">
                  <c:v>6.6262249183387772E-2</c:v>
                </c:pt>
                <c:pt idx="2">
                  <c:v>4.7130191320578628E-2</c:v>
                </c:pt>
                <c:pt idx="3">
                  <c:v>0.10919272048530097</c:v>
                </c:pt>
                <c:pt idx="4">
                  <c:v>7.6994867008866069E-2</c:v>
                </c:pt>
                <c:pt idx="5">
                  <c:v>0.13345776948203453</c:v>
                </c:pt>
                <c:pt idx="6">
                  <c:v>8.399440037330845E-2</c:v>
                </c:pt>
                <c:pt idx="7">
                  <c:v>7.4661689220718613E-2</c:v>
                </c:pt>
                <c:pt idx="8">
                  <c:v>4.2930471301913208E-2</c:v>
                </c:pt>
                <c:pt idx="9">
                  <c:v>2.8931404573028466E-2</c:v>
                </c:pt>
                <c:pt idx="10">
                  <c:v>7.5594960335977596E-2</c:v>
                </c:pt>
                <c:pt idx="11">
                  <c:v>0.17918805412972469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660632"/>
        <c:axId val="174488136"/>
      </c:lineChart>
      <c:catAx>
        <c:axId val="20766063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4488136"/>
        <c:crosses val="autoZero"/>
        <c:auto val="1"/>
        <c:lblAlgn val="ctr"/>
        <c:lblOffset val="100"/>
        <c:noMultiLvlLbl val="0"/>
      </c:catAx>
      <c:valAx>
        <c:axId val="1744881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766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0</xdr:row>
      <xdr:rowOff>47625</xdr:rowOff>
    </xdr:from>
    <xdr:to>
      <xdr:col>12</xdr:col>
      <xdr:colOff>257174</xdr:colOff>
      <xdr:row>17</xdr:row>
      <xdr:rowOff>90487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3</xdr:row>
      <xdr:rowOff>4762</xdr:rowOff>
    </xdr:from>
    <xdr:to>
      <xdr:col>16</xdr:col>
      <xdr:colOff>571499</xdr:colOff>
      <xdr:row>17</xdr:row>
      <xdr:rowOff>80962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0</xdr:row>
      <xdr:rowOff>0</xdr:rowOff>
    </xdr:from>
    <xdr:to>
      <xdr:col>8</xdr:col>
      <xdr:colOff>304800</xdr:colOff>
      <xdr:row>9</xdr:row>
      <xdr:rowOff>180975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23813</xdr:colOff>
      <xdr:row>0</xdr:row>
      <xdr:rowOff>7938</xdr:rowOff>
    </xdr:from>
    <xdr:to>
      <xdr:col>18</xdr:col>
      <xdr:colOff>185738</xdr:colOff>
      <xdr:row>9</xdr:row>
      <xdr:rowOff>55563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119062</xdr:colOff>
      <xdr:row>0</xdr:row>
      <xdr:rowOff>75009</xdr:rowOff>
    </xdr:from>
    <xdr:to>
      <xdr:col>16</xdr:col>
      <xdr:colOff>440531</xdr:colOff>
      <xdr:row>8</xdr:row>
      <xdr:rowOff>115490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476250</xdr:colOff>
      <xdr:row>0</xdr:row>
      <xdr:rowOff>75009</xdr:rowOff>
    </xdr:from>
    <xdr:to>
      <xdr:col>24</xdr:col>
      <xdr:colOff>190500</xdr:colOff>
      <xdr:row>8</xdr:row>
      <xdr:rowOff>115490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8</xdr:row>
      <xdr:rowOff>170259</xdr:rowOff>
    </xdr:from>
    <xdr:to>
      <xdr:col>16</xdr:col>
      <xdr:colOff>416719</xdr:colOff>
      <xdr:row>20</xdr:row>
      <xdr:rowOff>32147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4"/>
  <sheetViews>
    <sheetView tabSelected="1" workbookViewId="0"/>
  </sheetViews>
  <sheetFormatPr defaultRowHeight="15" x14ac:dyDescent="0.25"/>
  <cols>
    <col min="2" max="2" width="40.28515625" customWidth="1"/>
    <col min="3" max="3" width="16.85546875" bestFit="1" customWidth="1"/>
    <col min="4" max="4" width="34.5703125" customWidth="1"/>
  </cols>
  <sheetData>
    <row r="3" spans="2:4" ht="18.75" x14ac:dyDescent="0.3">
      <c r="B3" s="3" t="s">
        <v>2</v>
      </c>
      <c r="D3" s="4" t="s">
        <v>3</v>
      </c>
    </row>
    <row r="4" spans="2:4" ht="75.75" customHeight="1" x14ac:dyDescent="0.3">
      <c r="B4" s="1" t="s">
        <v>0</v>
      </c>
      <c r="D4" s="2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A1:I18"/>
  <sheetViews>
    <sheetView zoomScale="80" zoomScaleNormal="80" workbookViewId="0">
      <selection sqref="A1:Y22"/>
    </sheetView>
  </sheetViews>
  <sheetFormatPr defaultRowHeight="15" x14ac:dyDescent="0.25"/>
  <cols>
    <col min="1" max="9" width="10.7109375" customWidth="1"/>
  </cols>
  <sheetData>
    <row r="1" spans="1:9" ht="75" customHeight="1" x14ac:dyDescent="0.25">
      <c r="A1" s="51" t="s">
        <v>33</v>
      </c>
      <c r="B1" s="41" t="s">
        <v>34</v>
      </c>
      <c r="C1" s="52" t="s">
        <v>36</v>
      </c>
      <c r="D1" s="54" t="s">
        <v>37</v>
      </c>
      <c r="E1" s="42" t="s">
        <v>34</v>
      </c>
      <c r="F1" s="56" t="s">
        <v>39</v>
      </c>
      <c r="G1" s="58" t="s">
        <v>40</v>
      </c>
      <c r="H1" s="60" t="s">
        <v>41</v>
      </c>
      <c r="I1" s="29" t="s">
        <v>42</v>
      </c>
    </row>
    <row r="2" spans="1:9" ht="20.100000000000001" customHeight="1" x14ac:dyDescent="0.25">
      <c r="A2" s="51"/>
      <c r="B2" s="43" t="s">
        <v>35</v>
      </c>
      <c r="C2" s="53"/>
      <c r="D2" s="55"/>
      <c r="E2" s="44" t="s">
        <v>38</v>
      </c>
      <c r="F2" s="57"/>
      <c r="G2" s="59"/>
      <c r="H2" s="60"/>
      <c r="I2" s="29" t="s">
        <v>43</v>
      </c>
    </row>
    <row r="3" spans="1:9" ht="20.100000000000001" customHeight="1" x14ac:dyDescent="0.25">
      <c r="A3" s="39" t="s">
        <v>44</v>
      </c>
      <c r="B3" s="43">
        <v>2</v>
      </c>
      <c r="C3" s="27">
        <v>25</v>
      </c>
      <c r="D3" s="38">
        <f>B3*C3</f>
        <v>50</v>
      </c>
      <c r="E3" s="44">
        <v>5</v>
      </c>
      <c r="F3" s="43">
        <v>25</v>
      </c>
      <c r="G3" s="49">
        <f>E3*F3</f>
        <v>125</v>
      </c>
      <c r="H3" s="48">
        <f>D3+G3</f>
        <v>175</v>
      </c>
      <c r="I3" s="50">
        <f>H3/$H$15</f>
        <v>8.1661222585160995E-2</v>
      </c>
    </row>
    <row r="4" spans="1:9" ht="20.100000000000001" customHeight="1" x14ac:dyDescent="0.25">
      <c r="A4" s="39" t="s">
        <v>45</v>
      </c>
      <c r="B4" s="43">
        <v>1</v>
      </c>
      <c r="C4" s="27">
        <v>42</v>
      </c>
      <c r="D4" s="38">
        <f t="shared" ref="D4:D14" si="0">B4*C4</f>
        <v>42</v>
      </c>
      <c r="E4" s="44">
        <v>2</v>
      </c>
      <c r="F4" s="43">
        <v>50</v>
      </c>
      <c r="G4" s="49">
        <f t="shared" ref="G4:G14" si="1">E4*F4</f>
        <v>100</v>
      </c>
      <c r="H4" s="48">
        <f t="shared" ref="H4:H15" si="2">D4+G4</f>
        <v>142</v>
      </c>
      <c r="I4" s="50">
        <f t="shared" ref="I4:I15" si="3">H4/$H$15</f>
        <v>6.6262249183387772E-2</v>
      </c>
    </row>
    <row r="5" spans="1:9" ht="20.100000000000001" customHeight="1" x14ac:dyDescent="0.25">
      <c r="A5" s="39" t="s">
        <v>46</v>
      </c>
      <c r="B5" s="43">
        <v>1</v>
      </c>
      <c r="C5" s="27">
        <v>35</v>
      </c>
      <c r="D5" s="38">
        <f t="shared" si="0"/>
        <v>35</v>
      </c>
      <c r="E5" s="44">
        <v>3</v>
      </c>
      <c r="F5" s="43">
        <v>22</v>
      </c>
      <c r="G5" s="49">
        <f t="shared" si="1"/>
        <v>66</v>
      </c>
      <c r="H5" s="48">
        <f t="shared" si="2"/>
        <v>101</v>
      </c>
      <c r="I5" s="50">
        <f t="shared" si="3"/>
        <v>4.7130191320578628E-2</v>
      </c>
    </row>
    <row r="6" spans="1:9" ht="20.100000000000001" customHeight="1" x14ac:dyDescent="0.25">
      <c r="A6" s="39" t="s">
        <v>47</v>
      </c>
      <c r="B6" s="43">
        <v>2</v>
      </c>
      <c r="C6" s="27">
        <v>27</v>
      </c>
      <c r="D6" s="38">
        <f t="shared" si="0"/>
        <v>54</v>
      </c>
      <c r="E6" s="44">
        <v>5</v>
      </c>
      <c r="F6" s="43">
        <v>36</v>
      </c>
      <c r="G6" s="49">
        <f t="shared" si="1"/>
        <v>180</v>
      </c>
      <c r="H6" s="48">
        <f t="shared" si="2"/>
        <v>234</v>
      </c>
      <c r="I6" s="50">
        <f t="shared" si="3"/>
        <v>0.10919272048530097</v>
      </c>
    </row>
    <row r="7" spans="1:9" ht="20.100000000000001" customHeight="1" x14ac:dyDescent="0.25">
      <c r="A7" s="39" t="s">
        <v>48</v>
      </c>
      <c r="B7" s="43">
        <v>3</v>
      </c>
      <c r="C7" s="27">
        <v>35</v>
      </c>
      <c r="D7" s="38">
        <f t="shared" si="0"/>
        <v>105</v>
      </c>
      <c r="E7" s="44">
        <v>2</v>
      </c>
      <c r="F7" s="43">
        <v>30</v>
      </c>
      <c r="G7" s="49">
        <f t="shared" si="1"/>
        <v>60</v>
      </c>
      <c r="H7" s="48">
        <f t="shared" si="2"/>
        <v>165</v>
      </c>
      <c r="I7" s="50">
        <f t="shared" si="3"/>
        <v>7.6994867008866069E-2</v>
      </c>
    </row>
    <row r="8" spans="1:9" ht="20.100000000000001" customHeight="1" x14ac:dyDescent="0.25">
      <c r="A8" s="39" t="s">
        <v>49</v>
      </c>
      <c r="B8" s="43">
        <v>3</v>
      </c>
      <c r="C8" s="27">
        <v>30</v>
      </c>
      <c r="D8" s="38">
        <f t="shared" si="0"/>
        <v>90</v>
      </c>
      <c r="E8" s="44">
        <v>7</v>
      </c>
      <c r="F8" s="43">
        <v>28</v>
      </c>
      <c r="G8" s="49">
        <f t="shared" si="1"/>
        <v>196</v>
      </c>
      <c r="H8" s="48">
        <f t="shared" si="2"/>
        <v>286</v>
      </c>
      <c r="I8" s="50">
        <f t="shared" si="3"/>
        <v>0.13345776948203453</v>
      </c>
    </row>
    <row r="9" spans="1:9" ht="20.100000000000001" customHeight="1" x14ac:dyDescent="0.25">
      <c r="A9" s="39" t="s">
        <v>50</v>
      </c>
      <c r="B9" s="43">
        <v>4</v>
      </c>
      <c r="C9" s="27">
        <v>15</v>
      </c>
      <c r="D9" s="38">
        <f t="shared" si="0"/>
        <v>60</v>
      </c>
      <c r="E9" s="44">
        <v>8</v>
      </c>
      <c r="F9" s="43">
        <v>15</v>
      </c>
      <c r="G9" s="49">
        <f t="shared" si="1"/>
        <v>120</v>
      </c>
      <c r="H9" s="48">
        <f t="shared" si="2"/>
        <v>180</v>
      </c>
      <c r="I9" s="50">
        <f t="shared" si="3"/>
        <v>8.399440037330845E-2</v>
      </c>
    </row>
    <row r="10" spans="1:9" ht="20.100000000000001" customHeight="1" x14ac:dyDescent="0.25">
      <c r="A10" s="39" t="s">
        <v>51</v>
      </c>
      <c r="B10" s="43">
        <v>2</v>
      </c>
      <c r="C10" s="27">
        <v>28</v>
      </c>
      <c r="D10" s="38">
        <f t="shared" si="0"/>
        <v>56</v>
      </c>
      <c r="E10" s="44">
        <v>8</v>
      </c>
      <c r="F10" s="43">
        <v>13</v>
      </c>
      <c r="G10" s="49">
        <f t="shared" si="1"/>
        <v>104</v>
      </c>
      <c r="H10" s="48">
        <f t="shared" si="2"/>
        <v>160</v>
      </c>
      <c r="I10" s="50">
        <f t="shared" si="3"/>
        <v>7.4661689220718613E-2</v>
      </c>
    </row>
    <row r="11" spans="1:9" ht="20.100000000000001" customHeight="1" x14ac:dyDescent="0.25">
      <c r="A11" s="39" t="s">
        <v>52</v>
      </c>
      <c r="B11" s="43">
        <v>1</v>
      </c>
      <c r="C11" s="27">
        <v>32</v>
      </c>
      <c r="D11" s="38">
        <f t="shared" si="0"/>
        <v>32</v>
      </c>
      <c r="E11" s="44">
        <v>5</v>
      </c>
      <c r="F11" s="43">
        <v>12</v>
      </c>
      <c r="G11" s="49">
        <f t="shared" si="1"/>
        <v>60</v>
      </c>
      <c r="H11" s="48">
        <f t="shared" si="2"/>
        <v>92</v>
      </c>
      <c r="I11" s="50">
        <f t="shared" si="3"/>
        <v>4.2930471301913208E-2</v>
      </c>
    </row>
    <row r="12" spans="1:9" ht="20.100000000000001" customHeight="1" x14ac:dyDescent="0.25">
      <c r="A12" s="39" t="s">
        <v>53</v>
      </c>
      <c r="B12" s="43">
        <v>1</v>
      </c>
      <c r="C12" s="27">
        <v>40</v>
      </c>
      <c r="D12" s="38">
        <f t="shared" si="0"/>
        <v>40</v>
      </c>
      <c r="E12" s="44">
        <v>2</v>
      </c>
      <c r="F12" s="43">
        <v>11</v>
      </c>
      <c r="G12" s="49">
        <f t="shared" si="1"/>
        <v>22</v>
      </c>
      <c r="H12" s="48">
        <f t="shared" si="2"/>
        <v>62</v>
      </c>
      <c r="I12" s="50">
        <f t="shared" si="3"/>
        <v>2.8931404573028466E-2</v>
      </c>
    </row>
    <row r="13" spans="1:9" ht="20.100000000000001" customHeight="1" x14ac:dyDescent="0.25">
      <c r="A13" s="39" t="s">
        <v>54</v>
      </c>
      <c r="B13" s="43">
        <v>1</v>
      </c>
      <c r="C13" s="27">
        <v>36</v>
      </c>
      <c r="D13" s="38">
        <f t="shared" si="0"/>
        <v>36</v>
      </c>
      <c r="E13" s="44">
        <v>3</v>
      </c>
      <c r="F13" s="43">
        <v>42</v>
      </c>
      <c r="G13" s="49">
        <f t="shared" si="1"/>
        <v>126</v>
      </c>
      <c r="H13" s="48">
        <f t="shared" si="2"/>
        <v>162</v>
      </c>
      <c r="I13" s="50">
        <f t="shared" si="3"/>
        <v>7.5594960335977596E-2</v>
      </c>
    </row>
    <row r="14" spans="1:9" ht="20.100000000000001" customHeight="1" x14ac:dyDescent="0.25">
      <c r="A14" s="39" t="s">
        <v>55</v>
      </c>
      <c r="B14" s="43">
        <v>2</v>
      </c>
      <c r="C14" s="27">
        <v>48</v>
      </c>
      <c r="D14" s="38">
        <f t="shared" si="0"/>
        <v>96</v>
      </c>
      <c r="E14" s="44">
        <v>8</v>
      </c>
      <c r="F14" s="43">
        <v>36</v>
      </c>
      <c r="G14" s="49">
        <f t="shared" si="1"/>
        <v>288</v>
      </c>
      <c r="H14" s="48">
        <f t="shared" si="2"/>
        <v>384</v>
      </c>
      <c r="I14" s="50">
        <f t="shared" si="3"/>
        <v>0.17918805412972469</v>
      </c>
    </row>
    <row r="15" spans="1:9" ht="20.100000000000001" customHeight="1" thickBot="1" x14ac:dyDescent="0.3">
      <c r="A15" s="39" t="s">
        <v>56</v>
      </c>
      <c r="B15" s="45">
        <f>SUM(B3:B14)</f>
        <v>23</v>
      </c>
      <c r="C15" s="46">
        <f t="shared" ref="C15:F15" si="4">SUM(C3:C14)</f>
        <v>393</v>
      </c>
      <c r="D15" s="46">
        <f t="shared" si="4"/>
        <v>696</v>
      </c>
      <c r="E15" s="47">
        <f t="shared" si="4"/>
        <v>58</v>
      </c>
      <c r="F15" s="45">
        <f t="shared" si="4"/>
        <v>320</v>
      </c>
      <c r="G15" s="47">
        <f>SUM(G3:G14)</f>
        <v>1447</v>
      </c>
      <c r="H15" s="48">
        <f t="shared" si="2"/>
        <v>2143</v>
      </c>
      <c r="I15" s="31">
        <f t="shared" si="3"/>
        <v>1</v>
      </c>
    </row>
    <row r="16" spans="1:9" ht="20.100000000000001" customHeight="1" x14ac:dyDescent="0.25">
      <c r="A16" s="26" t="s">
        <v>57</v>
      </c>
      <c r="B16" s="40">
        <f>AVERAGE(B3:B14)</f>
        <v>1.9166666666666667</v>
      </c>
      <c r="C16" s="40">
        <f t="shared" ref="C16:I16" si="5">AVERAGE(C3:C14)</f>
        <v>32.75</v>
      </c>
      <c r="D16" s="40">
        <f t="shared" si="5"/>
        <v>58</v>
      </c>
      <c r="E16" s="40">
        <f t="shared" si="5"/>
        <v>4.833333333333333</v>
      </c>
      <c r="F16" s="40">
        <f t="shared" si="5"/>
        <v>26.666666666666668</v>
      </c>
      <c r="G16" s="40">
        <f t="shared" si="5"/>
        <v>120.58333333333333</v>
      </c>
      <c r="H16" s="37">
        <f t="shared" si="5"/>
        <v>178.58333333333334</v>
      </c>
      <c r="I16" s="37">
        <f t="shared" si="5"/>
        <v>8.3333333333333329E-2</v>
      </c>
    </row>
    <row r="17" spans="1:9" ht="20.100000000000001" customHeight="1" x14ac:dyDescent="0.25">
      <c r="A17" s="26" t="s">
        <v>58</v>
      </c>
      <c r="B17" s="37">
        <f>MIN(B3:B14)</f>
        <v>1</v>
      </c>
      <c r="C17" s="37">
        <f t="shared" ref="C17:I17" si="6">MIN(C3:C14)</f>
        <v>15</v>
      </c>
      <c r="D17" s="37">
        <f t="shared" si="6"/>
        <v>32</v>
      </c>
      <c r="E17" s="37">
        <f t="shared" si="6"/>
        <v>2</v>
      </c>
      <c r="F17" s="37">
        <f t="shared" si="6"/>
        <v>11</v>
      </c>
      <c r="G17" s="37">
        <f t="shared" si="6"/>
        <v>22</v>
      </c>
      <c r="H17" s="37">
        <f t="shared" si="6"/>
        <v>62</v>
      </c>
      <c r="I17" s="37">
        <f t="shared" si="6"/>
        <v>2.8931404573028466E-2</v>
      </c>
    </row>
    <row r="18" spans="1:9" ht="20.100000000000001" customHeight="1" x14ac:dyDescent="0.25">
      <c r="A18" s="26" t="s">
        <v>59</v>
      </c>
      <c r="B18" s="37">
        <f>MAX(B3:B14)</f>
        <v>4</v>
      </c>
      <c r="C18" s="37">
        <f t="shared" ref="C18:I18" si="7">MAX(C3:C14)</f>
        <v>48</v>
      </c>
      <c r="D18" s="37">
        <f t="shared" si="7"/>
        <v>105</v>
      </c>
      <c r="E18" s="37">
        <f t="shared" si="7"/>
        <v>8</v>
      </c>
      <c r="F18" s="37">
        <f t="shared" si="7"/>
        <v>50</v>
      </c>
      <c r="G18" s="37">
        <f t="shared" si="7"/>
        <v>288</v>
      </c>
      <c r="H18" s="37">
        <f t="shared" si="7"/>
        <v>384</v>
      </c>
      <c r="I18" s="37">
        <f t="shared" si="7"/>
        <v>0.17918805412972469</v>
      </c>
    </row>
  </sheetData>
  <mergeCells count="6">
    <mergeCell ref="H1:H2"/>
    <mergeCell ref="A1:A2"/>
    <mergeCell ref="C1:C2"/>
    <mergeCell ref="D1:D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180" zoomScaleNormal="180" workbookViewId="0">
      <selection sqref="A1:C12"/>
    </sheetView>
  </sheetViews>
  <sheetFormatPr defaultRowHeight="15" x14ac:dyDescent="0.25"/>
  <cols>
    <col min="1" max="1" width="14" bestFit="1" customWidth="1"/>
    <col min="2" max="2" width="18.140625" bestFit="1" customWidth="1"/>
    <col min="3" max="3" width="14" bestFit="1" customWidth="1"/>
  </cols>
  <sheetData>
    <row r="1" spans="1:3" x14ac:dyDescent="0.25">
      <c r="A1" s="19" t="s">
        <v>4</v>
      </c>
      <c r="B1" s="20" t="s">
        <v>16</v>
      </c>
      <c r="C1" s="21" t="s">
        <v>17</v>
      </c>
    </row>
    <row r="2" spans="1:3" x14ac:dyDescent="0.25">
      <c r="A2" s="17" t="s">
        <v>5</v>
      </c>
      <c r="B2" s="5">
        <v>18858</v>
      </c>
      <c r="C2" s="22">
        <v>64000</v>
      </c>
    </row>
    <row r="3" spans="1:3" x14ac:dyDescent="0.25">
      <c r="A3" s="17" t="s">
        <v>6</v>
      </c>
      <c r="B3" s="5">
        <v>23112</v>
      </c>
      <c r="C3" s="22">
        <v>67000</v>
      </c>
    </row>
    <row r="4" spans="1:3" x14ac:dyDescent="0.25">
      <c r="A4" s="17" t="s">
        <v>7</v>
      </c>
      <c r="B4" s="5">
        <v>49376</v>
      </c>
      <c r="C4" s="22">
        <v>95000</v>
      </c>
    </row>
    <row r="5" spans="1:3" x14ac:dyDescent="0.25">
      <c r="A5" s="17" t="s">
        <v>8</v>
      </c>
      <c r="B5" s="5">
        <v>288250</v>
      </c>
      <c r="C5" s="22">
        <v>275000</v>
      </c>
    </row>
    <row r="6" spans="1:3" x14ac:dyDescent="0.25">
      <c r="A6" s="17" t="s">
        <v>9</v>
      </c>
      <c r="B6" s="5">
        <v>31780</v>
      </c>
      <c r="C6" s="22">
        <v>280000</v>
      </c>
    </row>
    <row r="7" spans="1:3" x14ac:dyDescent="0.25">
      <c r="A7" s="17" t="s">
        <v>10</v>
      </c>
      <c r="B7" s="5">
        <v>51614</v>
      </c>
      <c r="C7" s="22">
        <v>311000</v>
      </c>
    </row>
    <row r="8" spans="1:3" x14ac:dyDescent="0.25">
      <c r="A8" s="17" t="s">
        <v>11</v>
      </c>
      <c r="B8" s="5">
        <v>110461</v>
      </c>
      <c r="C8" s="22">
        <v>148000</v>
      </c>
    </row>
    <row r="9" spans="1:3" x14ac:dyDescent="0.25">
      <c r="A9" s="17" t="s">
        <v>12</v>
      </c>
      <c r="B9" s="5">
        <v>56047</v>
      </c>
      <c r="C9" s="22">
        <v>151000</v>
      </c>
    </row>
    <row r="10" spans="1:3" x14ac:dyDescent="0.25">
      <c r="A10" s="17" t="s">
        <v>13</v>
      </c>
      <c r="B10" s="5">
        <v>16593</v>
      </c>
      <c r="C10" s="22">
        <v>174000</v>
      </c>
    </row>
    <row r="11" spans="1:3" x14ac:dyDescent="0.25">
      <c r="A11" s="17" t="s">
        <v>14</v>
      </c>
      <c r="B11" s="5">
        <v>32848</v>
      </c>
      <c r="C11" s="22">
        <v>84000</v>
      </c>
    </row>
    <row r="12" spans="1:3" ht="15.75" thickBot="1" x14ac:dyDescent="0.3">
      <c r="A12" s="23" t="s">
        <v>15</v>
      </c>
      <c r="B12" s="24">
        <v>36435</v>
      </c>
      <c r="C12" s="25">
        <v>236000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130" zoomScaleNormal="130" workbookViewId="0">
      <selection sqref="A1:M18"/>
    </sheetView>
  </sheetViews>
  <sheetFormatPr defaultRowHeight="15" x14ac:dyDescent="0.25"/>
  <cols>
    <col min="1" max="1" width="16.140625" customWidth="1"/>
    <col min="2" max="2" width="20.85546875" customWidth="1"/>
    <col min="3" max="3" width="18.7109375" customWidth="1"/>
  </cols>
  <sheetData>
    <row r="1" spans="1:3" x14ac:dyDescent="0.25">
      <c r="A1" s="19" t="s">
        <v>4</v>
      </c>
      <c r="B1" s="20" t="s">
        <v>16</v>
      </c>
      <c r="C1" s="21" t="s">
        <v>17</v>
      </c>
    </row>
    <row r="2" spans="1:3" x14ac:dyDescent="0.25">
      <c r="A2" s="17" t="s">
        <v>8</v>
      </c>
      <c r="B2" s="5">
        <v>288250</v>
      </c>
      <c r="C2" s="22">
        <v>275000</v>
      </c>
    </row>
    <row r="3" spans="1:3" x14ac:dyDescent="0.25">
      <c r="A3" s="17" t="s">
        <v>11</v>
      </c>
      <c r="B3" s="5">
        <v>110461</v>
      </c>
      <c r="C3" s="22">
        <v>148000</v>
      </c>
    </row>
    <row r="4" spans="1:3" x14ac:dyDescent="0.25">
      <c r="A4" s="17" t="s">
        <v>12</v>
      </c>
      <c r="B4" s="5">
        <v>56047</v>
      </c>
      <c r="C4" s="22">
        <v>151000</v>
      </c>
    </row>
    <row r="5" spans="1:3" x14ac:dyDescent="0.25">
      <c r="A5" s="17" t="s">
        <v>10</v>
      </c>
      <c r="B5" s="5">
        <v>51614</v>
      </c>
      <c r="C5" s="22">
        <v>311000</v>
      </c>
    </row>
    <row r="6" spans="1:3" x14ac:dyDescent="0.25">
      <c r="A6" s="17" t="s">
        <v>7</v>
      </c>
      <c r="B6" s="5">
        <v>49376</v>
      </c>
      <c r="C6" s="22">
        <v>95000</v>
      </c>
    </row>
    <row r="7" spans="1:3" x14ac:dyDescent="0.25">
      <c r="A7" s="17" t="s">
        <v>15</v>
      </c>
      <c r="B7" s="5">
        <v>36435</v>
      </c>
      <c r="C7" s="22">
        <v>236000</v>
      </c>
    </row>
    <row r="8" spans="1:3" x14ac:dyDescent="0.25">
      <c r="A8" s="17" t="s">
        <v>14</v>
      </c>
      <c r="B8" s="5">
        <v>32848</v>
      </c>
      <c r="C8" s="22">
        <v>84000</v>
      </c>
    </row>
    <row r="9" spans="1:3" x14ac:dyDescent="0.25">
      <c r="A9" s="17" t="s">
        <v>9</v>
      </c>
      <c r="B9" s="5">
        <v>31780</v>
      </c>
      <c r="C9" s="22">
        <v>280000</v>
      </c>
    </row>
    <row r="10" spans="1:3" x14ac:dyDescent="0.25">
      <c r="A10" s="17" t="s">
        <v>6</v>
      </c>
      <c r="B10" s="5">
        <v>23112</v>
      </c>
      <c r="C10" s="22">
        <v>67000</v>
      </c>
    </row>
    <row r="11" spans="1:3" x14ac:dyDescent="0.25">
      <c r="A11" s="17" t="s">
        <v>5</v>
      </c>
      <c r="B11" s="5">
        <v>18858</v>
      </c>
      <c r="C11" s="22">
        <v>64000</v>
      </c>
    </row>
    <row r="12" spans="1:3" ht="15.75" thickBot="1" x14ac:dyDescent="0.3">
      <c r="A12" s="23" t="s">
        <v>13</v>
      </c>
      <c r="B12" s="24">
        <v>16593</v>
      </c>
      <c r="C12" s="25">
        <v>174000</v>
      </c>
    </row>
  </sheetData>
  <sortState ref="A2:C12">
    <sortCondition descending="1" ref="B2:B12"/>
  </sortState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110" zoomScaleNormal="110" workbookViewId="0">
      <selection sqref="A1:Q19"/>
    </sheetView>
  </sheetViews>
  <sheetFormatPr defaultRowHeight="15" x14ac:dyDescent="0.25"/>
  <cols>
    <col min="1" max="1" width="14" bestFit="1" customWidth="1"/>
    <col min="2" max="2" width="18.140625" bestFit="1" customWidth="1"/>
    <col min="3" max="3" width="14" bestFit="1" customWidth="1"/>
  </cols>
  <sheetData>
    <row r="1" spans="1:3" x14ac:dyDescent="0.25">
      <c r="A1" s="19" t="s">
        <v>4</v>
      </c>
      <c r="B1" s="20" t="s">
        <v>16</v>
      </c>
      <c r="C1" s="21" t="s">
        <v>17</v>
      </c>
    </row>
    <row r="2" spans="1:3" x14ac:dyDescent="0.25">
      <c r="A2" s="17" t="s">
        <v>5</v>
      </c>
      <c r="B2" s="5">
        <v>18858</v>
      </c>
      <c r="C2" s="22">
        <v>64000</v>
      </c>
    </row>
    <row r="3" spans="1:3" x14ac:dyDescent="0.25">
      <c r="A3" s="17" t="s">
        <v>6</v>
      </c>
      <c r="B3" s="5">
        <v>23112</v>
      </c>
      <c r="C3" s="22">
        <v>67000</v>
      </c>
    </row>
    <row r="4" spans="1:3" x14ac:dyDescent="0.25">
      <c r="A4" s="17" t="s">
        <v>14</v>
      </c>
      <c r="B4" s="5">
        <v>32848</v>
      </c>
      <c r="C4" s="22">
        <v>84000</v>
      </c>
    </row>
    <row r="5" spans="1:3" x14ac:dyDescent="0.25">
      <c r="A5" s="17" t="s">
        <v>7</v>
      </c>
      <c r="B5" s="5">
        <v>49376</v>
      </c>
      <c r="C5" s="22">
        <v>95000</v>
      </c>
    </row>
    <row r="6" spans="1:3" x14ac:dyDescent="0.25">
      <c r="A6" s="17" t="s">
        <v>11</v>
      </c>
      <c r="B6" s="5">
        <v>110461</v>
      </c>
      <c r="C6" s="22">
        <v>148000</v>
      </c>
    </row>
    <row r="7" spans="1:3" x14ac:dyDescent="0.25">
      <c r="A7" s="17" t="s">
        <v>12</v>
      </c>
      <c r="B7" s="5">
        <v>56047</v>
      </c>
      <c r="C7" s="22">
        <v>151000</v>
      </c>
    </row>
    <row r="8" spans="1:3" x14ac:dyDescent="0.25">
      <c r="A8" s="17" t="s">
        <v>13</v>
      </c>
      <c r="B8" s="5">
        <v>16593</v>
      </c>
      <c r="C8" s="22">
        <v>174000</v>
      </c>
    </row>
    <row r="9" spans="1:3" x14ac:dyDescent="0.25">
      <c r="A9" s="17" t="s">
        <v>15</v>
      </c>
      <c r="B9" s="5">
        <v>36435</v>
      </c>
      <c r="C9" s="22">
        <v>236000</v>
      </c>
    </row>
    <row r="10" spans="1:3" x14ac:dyDescent="0.25">
      <c r="A10" s="17" t="s">
        <v>8</v>
      </c>
      <c r="B10" s="5">
        <v>288250</v>
      </c>
      <c r="C10" s="22">
        <v>275000</v>
      </c>
    </row>
    <row r="11" spans="1:3" x14ac:dyDescent="0.25">
      <c r="A11" s="17" t="s">
        <v>9</v>
      </c>
      <c r="B11" s="5">
        <v>31780</v>
      </c>
      <c r="C11" s="22">
        <v>280000</v>
      </c>
    </row>
    <row r="12" spans="1:3" ht="15.75" thickBot="1" x14ac:dyDescent="0.3">
      <c r="A12" s="23" t="s">
        <v>10</v>
      </c>
      <c r="B12" s="24">
        <v>51614</v>
      </c>
      <c r="C12" s="25">
        <v>311000</v>
      </c>
    </row>
  </sheetData>
  <sortState ref="A2:C12">
    <sortCondition ref="C2:C12"/>
  </sortState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180" zoomScaleNormal="180" workbookViewId="0">
      <selection sqref="A1:C12"/>
    </sheetView>
  </sheetViews>
  <sheetFormatPr defaultRowHeight="15" x14ac:dyDescent="0.25"/>
  <cols>
    <col min="1" max="1" width="14" bestFit="1" customWidth="1"/>
    <col min="2" max="2" width="18.140625" bestFit="1" customWidth="1"/>
    <col min="3" max="3" width="14" bestFit="1" customWidth="1"/>
  </cols>
  <sheetData>
    <row r="1" spans="1:3" x14ac:dyDescent="0.25">
      <c r="A1" s="19" t="s">
        <v>4</v>
      </c>
      <c r="B1" s="20" t="s">
        <v>16</v>
      </c>
      <c r="C1" s="21" t="s">
        <v>17</v>
      </c>
    </row>
    <row r="2" spans="1:3" x14ac:dyDescent="0.25">
      <c r="A2" s="17" t="s">
        <v>7</v>
      </c>
      <c r="B2" s="5">
        <v>49376</v>
      </c>
      <c r="C2" s="22">
        <v>95000</v>
      </c>
    </row>
    <row r="3" spans="1:3" x14ac:dyDescent="0.25">
      <c r="A3" s="17" t="s">
        <v>10</v>
      </c>
      <c r="B3" s="5">
        <v>51614</v>
      </c>
      <c r="C3" s="22">
        <v>311000</v>
      </c>
    </row>
    <row r="4" spans="1:3" x14ac:dyDescent="0.25">
      <c r="A4" s="17" t="s">
        <v>12</v>
      </c>
      <c r="B4" s="5">
        <v>56047</v>
      </c>
      <c r="C4" s="22">
        <v>151000</v>
      </c>
    </row>
    <row r="5" spans="1:3" x14ac:dyDescent="0.25">
      <c r="A5" s="17" t="s">
        <v>8</v>
      </c>
      <c r="B5" s="5">
        <v>288250</v>
      </c>
      <c r="C5" s="22">
        <v>275000</v>
      </c>
    </row>
    <row r="6" spans="1:3" x14ac:dyDescent="0.25">
      <c r="A6" s="17" t="s">
        <v>11</v>
      </c>
      <c r="B6" s="5">
        <v>110461</v>
      </c>
      <c r="C6" s="22">
        <v>148000</v>
      </c>
    </row>
    <row r="7" spans="1:3" x14ac:dyDescent="0.25">
      <c r="A7" s="17" t="s">
        <v>5</v>
      </c>
      <c r="B7" s="5">
        <v>18858</v>
      </c>
      <c r="C7" s="22">
        <v>64000</v>
      </c>
    </row>
    <row r="8" spans="1:3" x14ac:dyDescent="0.25">
      <c r="A8" s="17" t="s">
        <v>9</v>
      </c>
      <c r="B8" s="5">
        <v>31780</v>
      </c>
      <c r="C8" s="22">
        <v>280000</v>
      </c>
    </row>
    <row r="9" spans="1:3" x14ac:dyDescent="0.25">
      <c r="A9" s="17" t="s">
        <v>15</v>
      </c>
      <c r="B9" s="5">
        <v>36435</v>
      </c>
      <c r="C9" s="22">
        <v>236000</v>
      </c>
    </row>
    <row r="10" spans="1:3" x14ac:dyDescent="0.25">
      <c r="A10" s="17" t="s">
        <v>6</v>
      </c>
      <c r="B10" s="5">
        <v>23112</v>
      </c>
      <c r="C10" s="22">
        <v>67000</v>
      </c>
    </row>
    <row r="11" spans="1:3" x14ac:dyDescent="0.25">
      <c r="A11" s="17" t="s">
        <v>13</v>
      </c>
      <c r="B11" s="5">
        <v>16593</v>
      </c>
      <c r="C11" s="22">
        <v>174000</v>
      </c>
    </row>
    <row r="12" spans="1:3" ht="15.75" thickBot="1" x14ac:dyDescent="0.3">
      <c r="A12" s="23" t="s">
        <v>14</v>
      </c>
      <c r="B12" s="24">
        <v>32848</v>
      </c>
      <c r="C12" s="25">
        <v>84000</v>
      </c>
    </row>
  </sheetData>
  <sortState ref="A2:C12">
    <sortCondition ref="A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zoomScale="150" zoomScaleNormal="150" workbookViewId="0">
      <selection sqref="A1:D13"/>
    </sheetView>
  </sheetViews>
  <sheetFormatPr defaultRowHeight="15" x14ac:dyDescent="0.25"/>
  <cols>
    <col min="1" max="1" width="14" bestFit="1" customWidth="1"/>
    <col min="2" max="2" width="18.140625" bestFit="1" customWidth="1"/>
    <col min="3" max="3" width="14" bestFit="1" customWidth="1"/>
    <col min="4" max="4" width="14.7109375" customWidth="1"/>
  </cols>
  <sheetData>
    <row r="1" spans="1:4" ht="30" x14ac:dyDescent="0.25">
      <c r="A1" s="14" t="s">
        <v>4</v>
      </c>
      <c r="B1" s="15" t="s">
        <v>16</v>
      </c>
      <c r="C1" s="16" t="s">
        <v>17</v>
      </c>
      <c r="D1" s="7" t="s">
        <v>18</v>
      </c>
    </row>
    <row r="2" spans="1:4" x14ac:dyDescent="0.25">
      <c r="A2" s="17" t="s">
        <v>5</v>
      </c>
      <c r="B2" s="5">
        <v>18858</v>
      </c>
      <c r="C2" s="6">
        <v>64000</v>
      </c>
      <c r="D2" s="8">
        <f>C2/B2</f>
        <v>3.3937851309788951</v>
      </c>
    </row>
    <row r="3" spans="1:4" x14ac:dyDescent="0.25">
      <c r="A3" s="17" t="s">
        <v>6</v>
      </c>
      <c r="B3" s="5">
        <v>23112</v>
      </c>
      <c r="C3" s="6">
        <v>67000</v>
      </c>
      <c r="D3" s="8">
        <f t="shared" ref="D3:D13" si="0">C3/B3</f>
        <v>2.8989269643475253</v>
      </c>
    </row>
    <row r="4" spans="1:4" x14ac:dyDescent="0.25">
      <c r="A4" s="17" t="s">
        <v>7</v>
      </c>
      <c r="B4" s="5">
        <v>49376</v>
      </c>
      <c r="C4" s="6">
        <v>95000</v>
      </c>
      <c r="D4" s="8">
        <f t="shared" si="0"/>
        <v>1.9240116655865198</v>
      </c>
    </row>
    <row r="5" spans="1:4" x14ac:dyDescent="0.25">
      <c r="A5" s="17" t="s">
        <v>8</v>
      </c>
      <c r="B5" s="5">
        <v>288250</v>
      </c>
      <c r="C5" s="6">
        <v>275000</v>
      </c>
      <c r="D5" s="8">
        <f t="shared" si="0"/>
        <v>0.95403295750216821</v>
      </c>
    </row>
    <row r="6" spans="1:4" x14ac:dyDescent="0.25">
      <c r="A6" s="17" t="s">
        <v>9</v>
      </c>
      <c r="B6" s="5">
        <v>31780</v>
      </c>
      <c r="C6" s="6">
        <v>280000</v>
      </c>
      <c r="D6" s="8">
        <f t="shared" si="0"/>
        <v>8.8105726872246688</v>
      </c>
    </row>
    <row r="7" spans="1:4" x14ac:dyDescent="0.25">
      <c r="A7" s="17" t="s">
        <v>10</v>
      </c>
      <c r="B7" s="5">
        <v>51614</v>
      </c>
      <c r="C7" s="6">
        <v>311000</v>
      </c>
      <c r="D7" s="8">
        <f t="shared" si="0"/>
        <v>6.0254969581896383</v>
      </c>
    </row>
    <row r="8" spans="1:4" x14ac:dyDescent="0.25">
      <c r="A8" s="17" t="s">
        <v>11</v>
      </c>
      <c r="B8" s="5">
        <v>110461</v>
      </c>
      <c r="C8" s="6">
        <v>148000</v>
      </c>
      <c r="D8" s="8">
        <f t="shared" si="0"/>
        <v>1.3398394003313387</v>
      </c>
    </row>
    <row r="9" spans="1:4" x14ac:dyDescent="0.25">
      <c r="A9" s="17" t="s">
        <v>12</v>
      </c>
      <c r="B9" s="5">
        <v>56047</v>
      </c>
      <c r="C9" s="6">
        <v>151000</v>
      </c>
      <c r="D9" s="8">
        <f t="shared" si="0"/>
        <v>2.6941673952218674</v>
      </c>
    </row>
    <row r="10" spans="1:4" x14ac:dyDescent="0.25">
      <c r="A10" s="17" t="s">
        <v>13</v>
      </c>
      <c r="B10" s="5">
        <v>16593</v>
      </c>
      <c r="C10" s="6">
        <v>174000</v>
      </c>
      <c r="D10" s="8">
        <f t="shared" si="0"/>
        <v>10.486349665521605</v>
      </c>
    </row>
    <row r="11" spans="1:4" x14ac:dyDescent="0.25">
      <c r="A11" s="17" t="s">
        <v>14</v>
      </c>
      <c r="B11" s="5">
        <v>32848</v>
      </c>
      <c r="C11" s="6">
        <v>84000</v>
      </c>
      <c r="D11" s="8">
        <f t="shared" si="0"/>
        <v>2.5572333170969315</v>
      </c>
    </row>
    <row r="12" spans="1:4" ht="15.75" thickBot="1" x14ac:dyDescent="0.3">
      <c r="A12" s="17" t="s">
        <v>15</v>
      </c>
      <c r="B12" s="10">
        <v>36435</v>
      </c>
      <c r="C12" s="11">
        <v>236000</v>
      </c>
      <c r="D12" s="8">
        <f t="shared" si="0"/>
        <v>6.4772883216687251</v>
      </c>
    </row>
    <row r="13" spans="1:4" ht="15.75" thickBot="1" x14ac:dyDescent="0.3">
      <c r="A13" s="18"/>
      <c r="B13" s="12">
        <f>SUM(B2:B12)</f>
        <v>715374</v>
      </c>
      <c r="C13" s="13">
        <f>SUM(C2:C12)</f>
        <v>1885000</v>
      </c>
      <c r="D13" s="9">
        <f t="shared" si="0"/>
        <v>2.6349853363415501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="110" zoomScaleNormal="110" workbookViewId="0">
      <selection sqref="A1:F17"/>
    </sheetView>
  </sheetViews>
  <sheetFormatPr defaultRowHeight="15" x14ac:dyDescent="0.25"/>
  <cols>
    <col min="1" max="1" width="11.85546875" customWidth="1"/>
    <col min="2" max="2" width="11.7109375" customWidth="1"/>
    <col min="3" max="3" width="8" bestFit="1" customWidth="1"/>
    <col min="4" max="4" width="13" customWidth="1"/>
    <col min="5" max="5" width="15.140625" customWidth="1"/>
    <col min="6" max="6" width="15.5703125" customWidth="1"/>
  </cols>
  <sheetData>
    <row r="1" spans="1:6" ht="45" x14ac:dyDescent="0.25">
      <c r="A1" s="26" t="s">
        <v>19</v>
      </c>
      <c r="B1" s="27" t="s">
        <v>20</v>
      </c>
      <c r="C1" s="27" t="s">
        <v>21</v>
      </c>
      <c r="D1" s="28" t="s">
        <v>22</v>
      </c>
      <c r="E1" s="28" t="s">
        <v>23</v>
      </c>
      <c r="F1" s="29" t="s">
        <v>24</v>
      </c>
    </row>
    <row r="2" spans="1:6" x14ac:dyDescent="0.25">
      <c r="A2" s="26">
        <v>2016</v>
      </c>
      <c r="B2" s="30"/>
      <c r="C2" s="30"/>
      <c r="D2" s="30"/>
      <c r="E2" s="30">
        <v>1.23</v>
      </c>
      <c r="F2" s="30"/>
    </row>
    <row r="3" spans="1:6" x14ac:dyDescent="0.25">
      <c r="A3" s="26" t="s">
        <v>25</v>
      </c>
      <c r="B3" s="27">
        <v>1200</v>
      </c>
      <c r="C3" s="27">
        <v>1.46</v>
      </c>
      <c r="D3" s="34">
        <f>B3*C3</f>
        <v>1752</v>
      </c>
      <c r="E3" s="33">
        <f>D3*$E$2</f>
        <v>2154.96</v>
      </c>
      <c r="F3" s="33">
        <f>D3/$D$8</f>
        <v>0.16017817078723182</v>
      </c>
    </row>
    <row r="4" spans="1:6" x14ac:dyDescent="0.25">
      <c r="A4" s="26" t="s">
        <v>26</v>
      </c>
      <c r="B4" s="27">
        <v>4500</v>
      </c>
      <c r="C4" s="27">
        <v>1.62</v>
      </c>
      <c r="D4" s="34">
        <f t="shared" ref="D4:D7" si="0">B4*C4</f>
        <v>7290.0000000000009</v>
      </c>
      <c r="E4" s="33">
        <f t="shared" ref="E4:E7" si="1">D4*$E$2</f>
        <v>8966.7000000000007</v>
      </c>
      <c r="F4" s="33">
        <f t="shared" ref="F4:F7" si="2">D4/$D$8</f>
        <v>0.66649478598111878</v>
      </c>
    </row>
    <row r="5" spans="1:6" x14ac:dyDescent="0.25">
      <c r="A5" s="26" t="s">
        <v>27</v>
      </c>
      <c r="B5" s="27">
        <v>56</v>
      </c>
      <c r="C5" s="27">
        <v>4.97</v>
      </c>
      <c r="D5" s="34">
        <f t="shared" si="0"/>
        <v>278.32</v>
      </c>
      <c r="E5" s="33">
        <f t="shared" si="1"/>
        <v>342.33359999999999</v>
      </c>
      <c r="F5" s="33">
        <f t="shared" si="2"/>
        <v>2.5445655532820983E-2</v>
      </c>
    </row>
    <row r="6" spans="1:6" x14ac:dyDescent="0.25">
      <c r="A6" s="26" t="s">
        <v>28</v>
      </c>
      <c r="B6" s="27">
        <v>125</v>
      </c>
      <c r="C6" s="27">
        <v>3.98</v>
      </c>
      <c r="D6" s="34">
        <f t="shared" si="0"/>
        <v>497.5</v>
      </c>
      <c r="E6" s="33">
        <f t="shared" si="1"/>
        <v>611.92499999999995</v>
      </c>
      <c r="F6" s="33">
        <f t="shared" si="2"/>
        <v>4.5484383542607212E-2</v>
      </c>
    </row>
    <row r="7" spans="1:6" x14ac:dyDescent="0.25">
      <c r="A7" s="26" t="s">
        <v>29</v>
      </c>
      <c r="B7" s="27">
        <v>320</v>
      </c>
      <c r="C7" s="27">
        <v>3.5</v>
      </c>
      <c r="D7" s="34">
        <f t="shared" si="0"/>
        <v>1120</v>
      </c>
      <c r="E7" s="33">
        <f t="shared" si="1"/>
        <v>1377.6</v>
      </c>
      <c r="F7" s="33">
        <f t="shared" si="2"/>
        <v>0.10239700415622126</v>
      </c>
    </row>
    <row r="8" spans="1:6" ht="30" x14ac:dyDescent="0.25">
      <c r="A8" s="29" t="s">
        <v>30</v>
      </c>
      <c r="B8" s="32">
        <f>SUM(B3:B7)</f>
        <v>6201</v>
      </c>
      <c r="C8" s="30"/>
      <c r="D8" s="34">
        <f>SUM(D3:D7)</f>
        <v>10937.82</v>
      </c>
      <c r="E8" s="34">
        <f t="shared" ref="E8:F8" si="3">SUM(E3:E7)</f>
        <v>13453.518599999999</v>
      </c>
      <c r="F8" s="34">
        <f t="shared" si="3"/>
        <v>1</v>
      </c>
    </row>
    <row r="9" spans="1:6" x14ac:dyDescent="0.25">
      <c r="A9" s="26">
        <v>2017</v>
      </c>
      <c r="B9" s="30"/>
      <c r="C9" s="30"/>
      <c r="D9" s="33"/>
      <c r="E9" s="33"/>
      <c r="F9" s="33"/>
    </row>
    <row r="10" spans="1:6" x14ac:dyDescent="0.25">
      <c r="A10" s="26" t="s">
        <v>25</v>
      </c>
      <c r="B10" s="27">
        <v>1320</v>
      </c>
      <c r="C10" s="27">
        <v>1.77</v>
      </c>
      <c r="D10" s="34">
        <f>B10*C10</f>
        <v>2336.4</v>
      </c>
      <c r="E10" s="33">
        <f>D10*E2</f>
        <v>2873.7719999999999</v>
      </c>
      <c r="F10" s="33">
        <f>D10/$D$15</f>
        <v>0.18314062180332843</v>
      </c>
    </row>
    <row r="11" spans="1:6" x14ac:dyDescent="0.25">
      <c r="A11" s="26" t="s">
        <v>26</v>
      </c>
      <c r="B11" s="27">
        <v>5600</v>
      </c>
      <c r="C11" s="27">
        <v>1.56</v>
      </c>
      <c r="D11" s="34">
        <f t="shared" ref="D11:D14" si="4">B11*C11</f>
        <v>8736</v>
      </c>
      <c r="E11" s="33">
        <f t="shared" ref="E11:E14" si="5">D11*E3</f>
        <v>18825730.559999999</v>
      </c>
      <c r="F11" s="33">
        <f t="shared" ref="F11:F14" si="6">D11/$D$15</f>
        <v>0.68477849344028296</v>
      </c>
    </row>
    <row r="12" spans="1:6" x14ac:dyDescent="0.25">
      <c r="A12" s="26" t="s">
        <v>27</v>
      </c>
      <c r="B12" s="27">
        <v>80</v>
      </c>
      <c r="C12" s="27">
        <v>5.33</v>
      </c>
      <c r="D12" s="34">
        <f t="shared" si="4"/>
        <v>426.4</v>
      </c>
      <c r="E12" s="33">
        <f t="shared" si="5"/>
        <v>3823400.88</v>
      </c>
      <c r="F12" s="33">
        <f t="shared" si="6"/>
        <v>3.3423712179823331E-2</v>
      </c>
    </row>
    <row r="13" spans="1:6" x14ac:dyDescent="0.25">
      <c r="A13" s="26" t="s">
        <v>28</v>
      </c>
      <c r="B13" s="27">
        <v>45</v>
      </c>
      <c r="C13" s="27">
        <v>4.18</v>
      </c>
      <c r="D13" s="34">
        <f t="shared" si="4"/>
        <v>188.1</v>
      </c>
      <c r="E13" s="33">
        <f t="shared" si="5"/>
        <v>64392.950159999993</v>
      </c>
      <c r="F13" s="33">
        <f t="shared" si="6"/>
        <v>1.4744372094335762E-2</v>
      </c>
    </row>
    <row r="14" spans="1:6" x14ac:dyDescent="0.25">
      <c r="A14" s="26" t="s">
        <v>29</v>
      </c>
      <c r="B14" s="27">
        <v>287</v>
      </c>
      <c r="C14" s="27">
        <v>3.73</v>
      </c>
      <c r="D14" s="34">
        <f t="shared" si="4"/>
        <v>1070.51</v>
      </c>
      <c r="E14" s="33">
        <f t="shared" si="5"/>
        <v>655071.8317499999</v>
      </c>
      <c r="F14" s="33">
        <f t="shared" si="6"/>
        <v>8.3912800482229544E-2</v>
      </c>
    </row>
    <row r="15" spans="1:6" ht="30" x14ac:dyDescent="0.25">
      <c r="A15" s="29" t="s">
        <v>31</v>
      </c>
      <c r="B15" s="32">
        <f>SUM(B10:B14)</f>
        <v>7332</v>
      </c>
      <c r="C15" s="30"/>
      <c r="D15" s="34">
        <f>SUM(D10:D14)</f>
        <v>12757.41</v>
      </c>
      <c r="E15" s="34">
        <f>SUM(E10:E14)</f>
        <v>23371469.99391</v>
      </c>
      <c r="F15" s="33">
        <f>D15/$D$15</f>
        <v>1</v>
      </c>
    </row>
    <row r="16" spans="1:6" x14ac:dyDescent="0.25">
      <c r="A16" s="30"/>
      <c r="B16" s="30"/>
      <c r="C16" s="30"/>
      <c r="D16" s="33"/>
      <c r="E16" s="33"/>
      <c r="F16" s="33"/>
    </row>
    <row r="17" spans="1:6" x14ac:dyDescent="0.25">
      <c r="A17" s="29" t="s">
        <v>32</v>
      </c>
      <c r="B17" s="32">
        <f>B8+B15</f>
        <v>13533</v>
      </c>
      <c r="C17" s="30"/>
      <c r="D17" s="34">
        <f>D8+D15</f>
        <v>23695.23</v>
      </c>
      <c r="E17" s="34">
        <f>E8+E15</f>
        <v>23384923.512509998</v>
      </c>
      <c r="F17" s="34">
        <v>1</v>
      </c>
    </row>
    <row r="18" spans="1:6" x14ac:dyDescent="0.25">
      <c r="E18" s="35"/>
      <c r="F18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"/>
  <sheetViews>
    <sheetView zoomScale="120" zoomScaleNormal="120" workbookViewId="0">
      <selection sqref="A1:S11"/>
    </sheetView>
  </sheetViews>
  <sheetFormatPr defaultRowHeight="15" x14ac:dyDescent="0.25"/>
  <cols>
    <col min="1" max="1" width="8.7109375" customWidth="1"/>
    <col min="2" max="2" width="5.140625" bestFit="1" customWidth="1"/>
    <col min="9" max="9" width="6.28515625" customWidth="1"/>
    <col min="10" max="10" width="8.7109375" customWidth="1"/>
    <col min="11" max="11" width="5.140625" bestFit="1" customWidth="1"/>
  </cols>
  <sheetData>
    <row r="1" spans="1:11" ht="30" x14ac:dyDescent="0.25">
      <c r="A1" s="26" t="s">
        <v>26</v>
      </c>
      <c r="B1" s="36">
        <v>7290.0000000000009</v>
      </c>
      <c r="J1" s="26" t="s">
        <v>26</v>
      </c>
      <c r="K1" s="36">
        <v>8736</v>
      </c>
    </row>
    <row r="2" spans="1:11" ht="30" x14ac:dyDescent="0.25">
      <c r="A2" s="26" t="s">
        <v>25</v>
      </c>
      <c r="B2" s="36">
        <v>1752</v>
      </c>
      <c r="J2" s="26" t="s">
        <v>25</v>
      </c>
      <c r="K2" s="36">
        <v>2336.4</v>
      </c>
    </row>
    <row r="3" spans="1:11" ht="30" x14ac:dyDescent="0.25">
      <c r="A3" s="26" t="s">
        <v>29</v>
      </c>
      <c r="B3" s="36">
        <v>1120</v>
      </c>
      <c r="J3" s="26" t="s">
        <v>29</v>
      </c>
      <c r="K3" s="36">
        <v>1070.51</v>
      </c>
    </row>
    <row r="4" spans="1:11" ht="30" x14ac:dyDescent="0.25">
      <c r="A4" s="26" t="s">
        <v>28</v>
      </c>
      <c r="B4" s="36">
        <v>497.5</v>
      </c>
      <c r="J4" s="26" t="s">
        <v>27</v>
      </c>
      <c r="K4" s="36">
        <v>426.4</v>
      </c>
    </row>
    <row r="5" spans="1:11" ht="30" x14ac:dyDescent="0.25">
      <c r="A5" s="26" t="s">
        <v>27</v>
      </c>
      <c r="B5" s="36">
        <v>278.32</v>
      </c>
      <c r="J5" s="26" t="s">
        <v>28</v>
      </c>
      <c r="K5" s="36">
        <v>188.1</v>
      </c>
    </row>
  </sheetData>
  <sortState ref="J1:K5">
    <sortCondition descending="1" ref="K1:K5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9</vt:i4>
      </vt:variant>
    </vt:vector>
  </HeadingPairs>
  <TitlesOfParts>
    <vt:vector size="19" baseType="lpstr">
      <vt:lpstr>1. NALOGA - Drobtinice</vt:lpstr>
      <vt:lpstr>2. NALOGA - Mestne občine</vt:lpstr>
      <vt:lpstr>MO - prebivalci</vt:lpstr>
      <vt:lpstr>MO - Površina</vt:lpstr>
      <vt:lpstr>MO - abeceda</vt:lpstr>
      <vt:lpstr>MO - Statistika</vt:lpstr>
      <vt:lpstr>3. NALOGA - UVOZ DRŽAVE</vt:lpstr>
      <vt:lpstr>Uvoz države</vt:lpstr>
      <vt:lpstr>4. NALOGA - ČEVLJI IN OBLAČILA</vt:lpstr>
      <vt:lpstr>Kozmetika in oblačila</vt:lpstr>
      <vt:lpstr>'1. NALOGA - Drobtinice'!Področje_tiskanja</vt:lpstr>
      <vt:lpstr>'2. NALOGA - Mestne občine'!Področje_tiskanja</vt:lpstr>
      <vt:lpstr>'3. NALOGA - UVOZ DRŽAVE'!Področje_tiskanja</vt:lpstr>
      <vt:lpstr>'Kozmetika in oblačila'!Področje_tiskanja</vt:lpstr>
      <vt:lpstr>'MO - abeceda'!Področje_tiskanja</vt:lpstr>
      <vt:lpstr>'MO - Površina'!Področje_tiskanja</vt:lpstr>
      <vt:lpstr>'MO - prebivalci'!Področje_tiskanja</vt:lpstr>
      <vt:lpstr>'MO - Statistika'!Področje_tiskanja</vt:lpstr>
      <vt:lpstr>'Uvoz države'!Področje_tiskanja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 Seliškar Otrin</dc:creator>
  <cp:lastModifiedBy>Prof</cp:lastModifiedBy>
  <cp:lastPrinted>2018-03-29T09:41:37Z</cp:lastPrinted>
  <dcterms:created xsi:type="dcterms:W3CDTF">2018-03-29T08:11:21Z</dcterms:created>
  <dcterms:modified xsi:type="dcterms:W3CDTF">2018-03-29T11:46:23Z</dcterms:modified>
</cp:coreProperties>
</file>